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B8" i="1"/>
  <c r="B5"/>
  <c r="B9" s="1"/>
  <c r="B15" l="1"/>
  <c r="B16"/>
  <c r="B22" l="1"/>
  <c r="B17"/>
  <c r="B19" s="1"/>
  <c r="B18" l="1"/>
</calcChain>
</file>

<file path=xl/sharedStrings.xml><?xml version="1.0" encoding="utf-8"?>
<sst xmlns="http://schemas.openxmlformats.org/spreadsheetml/2006/main" count="49" uniqueCount="37">
  <si>
    <t>Güte</t>
  </si>
  <si>
    <t>Höhe</t>
  </si>
  <si>
    <t>Breite</t>
  </si>
  <si>
    <t>Tiefe</t>
  </si>
  <si>
    <t>Volumen [m³]</t>
  </si>
  <si>
    <t>Fläche Öffnung [m²]</t>
  </si>
  <si>
    <t>Länge Kanal [cm]</t>
  </si>
  <si>
    <t>Güte ist die Breitbandigkeit des Absorbers</t>
  </si>
  <si>
    <t>cm</t>
  </si>
  <si>
    <t>Volumen der Kiste (Liter):</t>
  </si>
  <si>
    <t>l</t>
  </si>
  <si>
    <t>Anzahl der Tunnel:</t>
  </si>
  <si>
    <t xml:space="preserve">Mündungskorrektur (runde Öffnung): </t>
  </si>
  <si>
    <t>Einseitig geflanscht: 1,46</t>
  </si>
  <si>
    <t>Beidseitig geflanscht: 1,23</t>
  </si>
  <si>
    <t>Beidseitig ungeflanscht (Rohr steht raus): 1,70</t>
  </si>
  <si>
    <t>Resonanzfrequenz (Hz):</t>
  </si>
  <si>
    <t>Hz</t>
  </si>
  <si>
    <t>Durchmesser Kanal [cm]</t>
  </si>
  <si>
    <t>m²</t>
  </si>
  <si>
    <t>m³</t>
  </si>
  <si>
    <t>&lt;--</t>
  </si>
  <si>
    <t>df</t>
  </si>
  <si>
    <t>fmin</t>
  </si>
  <si>
    <t>fmax</t>
  </si>
  <si>
    <t>Breitbandigkeit in Hz</t>
  </si>
  <si>
    <t>Minimalfrequenz des Helmis</t>
  </si>
  <si>
    <t>Maximalfrequenz des Helmis</t>
  </si>
  <si>
    <t>Helmholzresonator-Rechner</t>
  </si>
  <si>
    <t>!!! Nur gelbe Werte ändern !!!</t>
  </si>
  <si>
    <t>Ergebnisse</t>
  </si>
  <si>
    <t xml:space="preserve">F = 1 bei freier Anordnung im Raum </t>
  </si>
  <si>
    <t>Faktor F</t>
  </si>
  <si>
    <t xml:space="preserve">F = 2 bei Anordnung in einer Wand </t>
  </si>
  <si>
    <t xml:space="preserve">F = 4 bei Anordnung in einer Raumkante </t>
  </si>
  <si>
    <t>F = 8 bei Anordnung in einer Raumecke</t>
  </si>
  <si>
    <t>Ankoppelverhältnis k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</si>
</sst>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name val="Arial"/>
      <family val="2"/>
    </font>
    <font>
      <sz val="11"/>
      <color theme="0" tint="-0.1499984740745262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1"/>
      <color theme="0" tint="-0.34998626667073579"/>
      <name val="Arial"/>
      <family val="2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</patternFill>
    </fill>
    <fill>
      <patternFill patternType="solid">
        <fgColor rgb="FFFFFF00"/>
        <bgColor indexed="11"/>
      </patternFill>
    </fill>
    <fill>
      <patternFill patternType="solid">
        <fgColor theme="3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Border="1"/>
    <xf numFmtId="0" fontId="0" fillId="0" borderId="6" xfId="0" applyBorder="1"/>
    <xf numFmtId="0" fontId="0" fillId="0" borderId="14" xfId="0" applyBorder="1"/>
    <xf numFmtId="0" fontId="0" fillId="0" borderId="17" xfId="0" applyBorder="1"/>
    <xf numFmtId="0" fontId="1" fillId="2" borderId="11" xfId="0" applyFont="1" applyFill="1" applyBorder="1"/>
    <xf numFmtId="0" fontId="1" fillId="0" borderId="0" xfId="0" applyFont="1" applyBorder="1"/>
    <xf numFmtId="0" fontId="1" fillId="0" borderId="0" xfId="0" applyFont="1"/>
    <xf numFmtId="0" fontId="2" fillId="0" borderId="0" xfId="0" applyFont="1"/>
    <xf numFmtId="0" fontId="1" fillId="2" borderId="1" xfId="0" applyFont="1" applyFill="1" applyBorder="1"/>
    <xf numFmtId="0" fontId="1" fillId="0" borderId="14" xfId="0" applyFont="1" applyBorder="1"/>
    <xf numFmtId="0" fontId="1" fillId="2" borderId="20" xfId="0" applyFont="1" applyFill="1" applyBorder="1"/>
    <xf numFmtId="0" fontId="1" fillId="0" borderId="22" xfId="0" applyFont="1" applyBorder="1"/>
    <xf numFmtId="0" fontId="3" fillId="0" borderId="0" xfId="0" applyFont="1" applyBorder="1"/>
    <xf numFmtId="0" fontId="1" fillId="0" borderId="9" xfId="0" applyFont="1" applyBorder="1"/>
    <xf numFmtId="0" fontId="5" fillId="0" borderId="0" xfId="0" applyFont="1" applyFill="1" applyBorder="1"/>
    <xf numFmtId="0" fontId="5" fillId="4" borderId="11" xfId="0" applyFont="1" applyFill="1" applyBorder="1"/>
    <xf numFmtId="0" fontId="5" fillId="5" borderId="20" xfId="0" applyFont="1" applyFill="1" applyBorder="1"/>
    <xf numFmtId="0" fontId="1" fillId="0" borderId="29" xfId="0" applyFont="1" applyFill="1" applyBorder="1"/>
    <xf numFmtId="0" fontId="1" fillId="0" borderId="18" xfId="0" applyFont="1" applyBorder="1"/>
    <xf numFmtId="0" fontId="5" fillId="0" borderId="2" xfId="0" applyFont="1" applyBorder="1"/>
    <xf numFmtId="0" fontId="5" fillId="0" borderId="29" xfId="0" applyFont="1" applyFill="1" applyBorder="1"/>
    <xf numFmtId="0" fontId="1" fillId="0" borderId="30" xfId="0" applyFont="1" applyBorder="1"/>
    <xf numFmtId="0" fontId="1" fillId="0" borderId="0" xfId="0" applyFont="1" applyFill="1" applyBorder="1"/>
    <xf numFmtId="0" fontId="7" fillId="0" borderId="23" xfId="0" applyFont="1" applyBorder="1"/>
    <xf numFmtId="0" fontId="7" fillId="0" borderId="24" xfId="0" applyFont="1" applyBorder="1"/>
    <xf numFmtId="0" fontId="7" fillId="0" borderId="31" xfId="0" applyFont="1" applyBorder="1"/>
    <xf numFmtId="0" fontId="7" fillId="0" borderId="32" xfId="0" applyFont="1" applyBorder="1"/>
    <xf numFmtId="0" fontId="7" fillId="0" borderId="26" xfId="0" applyFont="1" applyFill="1" applyBorder="1"/>
    <xf numFmtId="0" fontId="7" fillId="0" borderId="3" xfId="0" applyFont="1" applyFill="1" applyBorder="1"/>
    <xf numFmtId="0" fontId="1" fillId="0" borderId="6" xfId="0" applyFont="1" applyBorder="1"/>
    <xf numFmtId="0" fontId="1" fillId="0" borderId="35" xfId="0" applyFont="1" applyBorder="1" applyAlignment="1">
      <alignment horizontal="right"/>
    </xf>
    <xf numFmtId="0" fontId="0" fillId="0" borderId="5" xfId="0" applyBorder="1"/>
    <xf numFmtId="0" fontId="1" fillId="0" borderId="34" xfId="0" applyFont="1" applyBorder="1" applyAlignment="1">
      <alignment horizontal="right"/>
    </xf>
    <xf numFmtId="0" fontId="1" fillId="0" borderId="37" xfId="0" applyFont="1" applyFill="1" applyBorder="1"/>
    <xf numFmtId="0" fontId="1" fillId="2" borderId="9" xfId="0" applyFont="1" applyFill="1" applyBorder="1"/>
    <xf numFmtId="0" fontId="8" fillId="0" borderId="4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6" borderId="13" xfId="0" applyFont="1" applyFill="1" applyBorder="1"/>
    <xf numFmtId="2" fontId="6" fillId="6" borderId="1" xfId="0" applyNumberFormat="1" applyFont="1" applyFill="1" applyBorder="1"/>
    <xf numFmtId="0" fontId="1" fillId="6" borderId="14" xfId="0" applyFont="1" applyFill="1" applyBorder="1"/>
    <xf numFmtId="0" fontId="6" fillId="6" borderId="14" xfId="0" applyFont="1" applyFill="1" applyBorder="1"/>
    <xf numFmtId="0" fontId="1" fillId="6" borderId="15" xfId="0" applyFont="1" applyFill="1" applyBorder="1"/>
    <xf numFmtId="2" fontId="6" fillId="6" borderId="16" xfId="0" applyNumberFormat="1" applyFont="1" applyFill="1" applyBorder="1"/>
    <xf numFmtId="0" fontId="6" fillId="6" borderId="17" xfId="0" applyFont="1" applyFill="1" applyBorder="1"/>
    <xf numFmtId="0" fontId="1" fillId="2" borderId="38" xfId="0" applyFont="1" applyFill="1" applyBorder="1"/>
    <xf numFmtId="0" fontId="1" fillId="2" borderId="36" xfId="0" applyFont="1" applyFill="1" applyBorder="1"/>
    <xf numFmtId="0" fontId="1" fillId="2" borderId="13" xfId="0" applyFont="1" applyFill="1" applyBorder="1"/>
    <xf numFmtId="0" fontId="1" fillId="2" borderId="14" xfId="0" applyFont="1" applyFill="1" applyBorder="1"/>
    <xf numFmtId="0" fontId="1" fillId="2" borderId="19" xfId="0" applyFont="1" applyFill="1" applyBorder="1"/>
    <xf numFmtId="0" fontId="1" fillId="2" borderId="21" xfId="0" applyFont="1" applyFill="1" applyBorder="1"/>
    <xf numFmtId="0" fontId="1" fillId="2" borderId="10" xfId="0" applyFont="1" applyFill="1" applyBorder="1"/>
    <xf numFmtId="0" fontId="1" fillId="2" borderId="12" xfId="0" applyFont="1" applyFill="1" applyBorder="1"/>
    <xf numFmtId="0" fontId="5" fillId="2" borderId="10" xfId="0" applyFont="1" applyFill="1" applyBorder="1"/>
    <xf numFmtId="0" fontId="5" fillId="2" borderId="12" xfId="0" applyFont="1" applyFill="1" applyBorder="1"/>
    <xf numFmtId="0" fontId="5" fillId="2" borderId="19" xfId="0" applyFont="1" applyFill="1" applyBorder="1"/>
    <xf numFmtId="0" fontId="5" fillId="2" borderId="21" xfId="0" applyFont="1" applyFill="1" applyBorder="1"/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4" fillId="3" borderId="38" xfId="0" applyFont="1" applyFill="1" applyBorder="1"/>
    <xf numFmtId="1" fontId="4" fillId="3" borderId="9" xfId="0" applyNumberFormat="1" applyFont="1" applyFill="1" applyBorder="1"/>
    <xf numFmtId="0" fontId="4" fillId="3" borderId="36" xfId="0" applyFont="1" applyFill="1" applyBorder="1"/>
    <xf numFmtId="0" fontId="9" fillId="0" borderId="4" xfId="0" applyFont="1" applyBorder="1" applyAlignment="1">
      <alignment horizontal="center"/>
    </xf>
    <xf numFmtId="0" fontId="1" fillId="0" borderId="33" xfId="0" applyFont="1" applyFill="1" applyBorder="1"/>
    <xf numFmtId="2" fontId="6" fillId="0" borderId="0" xfId="0" applyNumberFormat="1" applyFont="1" applyFill="1" applyBorder="1"/>
    <xf numFmtId="0" fontId="6" fillId="0" borderId="0" xfId="0" applyFont="1" applyFill="1" applyBorder="1"/>
    <xf numFmtId="0" fontId="1" fillId="6" borderId="2" xfId="0" applyFont="1" applyFill="1" applyBorder="1"/>
    <xf numFmtId="0" fontId="0" fillId="6" borderId="8" xfId="0" applyFill="1" applyBorder="1"/>
    <xf numFmtId="0" fontId="1" fillId="2" borderId="2" xfId="0" applyFont="1" applyFill="1" applyBorder="1"/>
    <xf numFmtId="0" fontId="0" fillId="2" borderId="8" xfId="0" applyFill="1" applyBorder="1"/>
    <xf numFmtId="0" fontId="1" fillId="0" borderId="25" xfId="0" applyFont="1" applyBorder="1"/>
    <xf numFmtId="0" fontId="0" fillId="2" borderId="26" xfId="0" applyFill="1" applyBorder="1"/>
    <xf numFmtId="0" fontId="0" fillId="6" borderId="26" xfId="0" applyFill="1" applyBorder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4" workbookViewId="0">
      <selection activeCell="B7" sqref="B7"/>
    </sheetView>
  </sheetViews>
  <sheetFormatPr baseColWidth="10" defaultRowHeight="15"/>
  <cols>
    <col min="1" max="1" width="42.28515625" bestFit="1" customWidth="1"/>
    <col min="2" max="2" width="12" bestFit="1" customWidth="1"/>
    <col min="3" max="3" width="5" customWidth="1"/>
    <col min="4" max="4" width="3.7109375" bestFit="1" customWidth="1"/>
    <col min="5" max="5" width="44.85546875" bestFit="1" customWidth="1"/>
    <col min="6" max="6" width="12.7109375" customWidth="1"/>
    <col min="10" max="10" width="11.42578125" customWidth="1"/>
  </cols>
  <sheetData>
    <row r="1" spans="1:6" ht="33.75" customHeight="1" thickBot="1">
      <c r="A1" s="36" t="s">
        <v>28</v>
      </c>
      <c r="B1" s="37"/>
      <c r="C1" s="37"/>
      <c r="D1" s="37"/>
      <c r="E1" s="38"/>
    </row>
    <row r="2" spans="1:6" ht="15" customHeight="1">
      <c r="A2" s="46" t="s">
        <v>1</v>
      </c>
      <c r="B2" s="35">
        <v>20</v>
      </c>
      <c r="C2" s="47" t="s">
        <v>8</v>
      </c>
      <c r="D2" s="6"/>
      <c r="E2" s="58" t="s">
        <v>29</v>
      </c>
      <c r="F2" s="8"/>
    </row>
    <row r="3" spans="1:6" ht="15.75" thickBot="1">
      <c r="A3" s="48" t="s">
        <v>2</v>
      </c>
      <c r="B3" s="9">
        <v>70</v>
      </c>
      <c r="C3" s="49" t="s">
        <v>8</v>
      </c>
      <c r="D3" s="6"/>
      <c r="E3" s="59"/>
      <c r="F3" s="7"/>
    </row>
    <row r="4" spans="1:6" ht="15.75" thickBot="1">
      <c r="A4" s="50" t="s">
        <v>3</v>
      </c>
      <c r="B4" s="11">
        <v>160</v>
      </c>
      <c r="C4" s="51" t="s">
        <v>8</v>
      </c>
      <c r="D4" s="6"/>
      <c r="E4" s="30"/>
      <c r="F4" s="7"/>
    </row>
    <row r="5" spans="1:6" ht="16.5" thickTop="1" thickBot="1">
      <c r="A5" s="12" t="s">
        <v>4</v>
      </c>
      <c r="B5" s="24">
        <f>(B2*B3*B4)/1000000</f>
        <v>0.224</v>
      </c>
      <c r="C5" s="25" t="s">
        <v>20</v>
      </c>
      <c r="D5" s="13"/>
      <c r="E5" s="30"/>
      <c r="F5" s="7"/>
    </row>
    <row r="6" spans="1:6">
      <c r="A6" s="52" t="s">
        <v>6</v>
      </c>
      <c r="B6" s="5">
        <v>2</v>
      </c>
      <c r="C6" s="53" t="s">
        <v>8</v>
      </c>
      <c r="D6" s="6"/>
      <c r="E6" s="30"/>
      <c r="F6" s="7"/>
    </row>
    <row r="7" spans="1:6">
      <c r="A7" s="48" t="s">
        <v>18</v>
      </c>
      <c r="B7" s="9">
        <v>10</v>
      </c>
      <c r="C7" s="49" t="s">
        <v>8</v>
      </c>
      <c r="D7" s="6"/>
      <c r="E7" s="30"/>
      <c r="F7" s="7"/>
    </row>
    <row r="8" spans="1:6" ht="15.75" thickBot="1">
      <c r="A8" s="22" t="s">
        <v>5</v>
      </c>
      <c r="B8" s="26">
        <f>(((B7/2)^2)*PI())/10000</f>
        <v>7.8539816339744835E-3</v>
      </c>
      <c r="C8" s="27" t="s">
        <v>19</v>
      </c>
      <c r="D8" s="13"/>
      <c r="E8" s="30"/>
      <c r="F8" s="7"/>
    </row>
    <row r="9" spans="1:6" ht="16.5" thickTop="1" thickBot="1">
      <c r="A9" s="20" t="s">
        <v>9</v>
      </c>
      <c r="B9" s="28">
        <f>B5*1000</f>
        <v>224</v>
      </c>
      <c r="C9" s="29" t="s">
        <v>10</v>
      </c>
      <c r="D9" s="15"/>
      <c r="E9" s="30"/>
      <c r="F9" s="7"/>
    </row>
    <row r="10" spans="1:6">
      <c r="A10" s="54" t="s">
        <v>11</v>
      </c>
      <c r="B10" s="16">
        <v>2</v>
      </c>
      <c r="C10" s="55"/>
      <c r="D10" s="15"/>
      <c r="E10" s="30"/>
      <c r="F10" s="7"/>
    </row>
    <row r="11" spans="1:6" ht="15.75" thickBot="1">
      <c r="A11" s="56" t="s">
        <v>12</v>
      </c>
      <c r="B11" s="17">
        <v>1.46</v>
      </c>
      <c r="C11" s="57"/>
      <c r="D11" s="21" t="s">
        <v>21</v>
      </c>
      <c r="E11" s="31" t="s">
        <v>13</v>
      </c>
      <c r="F11" s="7"/>
    </row>
    <row r="12" spans="1:6" ht="15.75" thickTop="1">
      <c r="A12" s="32"/>
      <c r="B12" s="1"/>
      <c r="C12" s="1"/>
      <c r="D12" s="1"/>
      <c r="E12" s="33" t="s">
        <v>14</v>
      </c>
    </row>
    <row r="13" spans="1:6" ht="15.75" thickBot="1">
      <c r="A13" s="32"/>
      <c r="B13" s="1"/>
      <c r="C13" s="1"/>
      <c r="D13" s="1"/>
      <c r="E13" s="33" t="s">
        <v>15</v>
      </c>
    </row>
    <row r="14" spans="1:6" ht="21.75" thickBot="1">
      <c r="A14" s="63" t="s">
        <v>30</v>
      </c>
      <c r="B14" s="37"/>
      <c r="C14" s="37"/>
      <c r="D14" s="37"/>
      <c r="E14" s="38"/>
    </row>
    <row r="15" spans="1:6">
      <c r="A15" s="60" t="s">
        <v>16</v>
      </c>
      <c r="B15" s="61">
        <f>344/(2*PI())*SQRT((B8*B10)/(B5*(B6/100+B11*B7/2/100)))</f>
        <v>47.541516320120046</v>
      </c>
      <c r="C15" s="62" t="s">
        <v>17</v>
      </c>
      <c r="D15" s="6"/>
      <c r="E15" s="2"/>
      <c r="F15" s="7"/>
    </row>
    <row r="16" spans="1:6">
      <c r="A16" s="39" t="s">
        <v>0</v>
      </c>
      <c r="B16" s="40">
        <f>2*3.1416*SQRT(B5*((B6/100)/B8)^3)</f>
        <v>12.08412097956298</v>
      </c>
      <c r="C16" s="41"/>
      <c r="D16" s="18" t="s">
        <v>21</v>
      </c>
      <c r="E16" s="10" t="s">
        <v>7</v>
      </c>
      <c r="F16" s="7"/>
    </row>
    <row r="17" spans="1:6">
      <c r="A17" s="39" t="s">
        <v>22</v>
      </c>
      <c r="B17" s="40">
        <f>B15/B16</f>
        <v>3.9342138663228918</v>
      </c>
      <c r="C17" s="42" t="s">
        <v>17</v>
      </c>
      <c r="D17" s="18" t="s">
        <v>21</v>
      </c>
      <c r="E17" s="10" t="s">
        <v>25</v>
      </c>
      <c r="F17" s="7"/>
    </row>
    <row r="18" spans="1:6">
      <c r="A18" s="39" t="s">
        <v>23</v>
      </c>
      <c r="B18" s="40">
        <f>B15-(B17/2)</f>
        <v>45.5744093869586</v>
      </c>
      <c r="C18" s="42" t="s">
        <v>17</v>
      </c>
      <c r="D18" s="18" t="s">
        <v>21</v>
      </c>
      <c r="E18" s="3" t="s">
        <v>26</v>
      </c>
    </row>
    <row r="19" spans="1:6" ht="15.75" thickBot="1">
      <c r="A19" s="43" t="s">
        <v>24</v>
      </c>
      <c r="B19" s="44">
        <f>B15+(B17/2)</f>
        <v>49.508623253281492</v>
      </c>
      <c r="C19" s="45" t="s">
        <v>17</v>
      </c>
      <c r="D19" s="34" t="s">
        <v>21</v>
      </c>
      <c r="E19" s="4" t="s">
        <v>27</v>
      </c>
    </row>
    <row r="20" spans="1:6" ht="15.75" thickBot="1">
      <c r="A20" s="64"/>
      <c r="B20" s="65"/>
      <c r="C20" s="66"/>
      <c r="D20" s="23"/>
      <c r="E20" s="1"/>
    </row>
    <row r="21" spans="1:6" ht="15.75" thickBot="1">
      <c r="A21" s="69" t="s">
        <v>32</v>
      </c>
      <c r="B21" s="72">
        <v>8</v>
      </c>
      <c r="C21" s="70"/>
      <c r="D21" s="18" t="s">
        <v>21</v>
      </c>
      <c r="E21" s="71" t="s">
        <v>31</v>
      </c>
    </row>
    <row r="22" spans="1:6" ht="15.75" thickBot="1">
      <c r="A22" s="67" t="s">
        <v>36</v>
      </c>
      <c r="B22" s="73">
        <f>(5*10^-13)*(B5*1000000)*B21*B16*B15^3</f>
        <v>1.1634351001165422</v>
      </c>
      <c r="C22" s="68"/>
      <c r="E22" s="19" t="s">
        <v>33</v>
      </c>
    </row>
    <row r="23" spans="1:6">
      <c r="E23" s="19" t="s">
        <v>34</v>
      </c>
    </row>
    <row r="24" spans="1:6">
      <c r="E24" s="14" t="s">
        <v>35</v>
      </c>
    </row>
  </sheetData>
  <mergeCells count="3">
    <mergeCell ref="A1:E1"/>
    <mergeCell ref="E2:E3"/>
    <mergeCell ref="A14:E14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Frost-RL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Triton</dc:creator>
  <cp:lastModifiedBy>Triton</cp:lastModifiedBy>
  <dcterms:created xsi:type="dcterms:W3CDTF">2013-11-10T20:25:25Z</dcterms:created>
  <dcterms:modified xsi:type="dcterms:W3CDTF">2013-11-10T22:37:19Z</dcterms:modified>
</cp:coreProperties>
</file>